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65" activeTab="2"/>
  </bookViews>
  <sheets>
    <sheet name="Sheet1" sheetId="1" r:id="rId1"/>
    <sheet name="Sheet2" sheetId="2" r:id="rId2"/>
    <sheet name="预算表" sheetId="3" r:id="rId3"/>
  </sheets>
  <definedNames/>
  <calcPr fullCalcOnLoad="1"/>
</workbook>
</file>

<file path=xl/sharedStrings.xml><?xml version="1.0" encoding="utf-8"?>
<sst xmlns="http://schemas.openxmlformats.org/spreadsheetml/2006/main" count="76" uniqueCount="54">
  <si>
    <t>工程预(结)算表</t>
  </si>
  <si>
    <t>工程名称:</t>
  </si>
  <si>
    <t>序</t>
  </si>
  <si>
    <t>定额编码</t>
  </si>
  <si>
    <t>项目名称</t>
  </si>
  <si>
    <t>单</t>
  </si>
  <si>
    <t>工程量</t>
  </si>
  <si>
    <t>单价</t>
  </si>
  <si>
    <t>合计</t>
  </si>
  <si>
    <t>号</t>
  </si>
  <si>
    <t>位</t>
  </si>
  <si>
    <t>两室架空层改造工程预算（含税费、措施费）</t>
  </si>
  <si>
    <t xml:space="preserve">                           ____________________________________________________________</t>
  </si>
  <si>
    <t xml:space="preserve">   工程名称:                                                                    年    月    日      第      页</t>
  </si>
  <si>
    <t xml:space="preserve">       项   目   名   称</t>
  </si>
  <si>
    <t xml:space="preserve">         单      价</t>
  </si>
  <si>
    <t xml:space="preserve">         合       计</t>
  </si>
  <si>
    <t>人工费</t>
  </si>
  <si>
    <t>材料费</t>
  </si>
  <si>
    <t>机械费</t>
  </si>
  <si>
    <t>小计</t>
  </si>
  <si>
    <t>卷帘门口挖土，深度100mm</t>
  </si>
  <si>
    <t>㎡</t>
  </si>
  <si>
    <t>卷帘门口现浇C30砼</t>
  </si>
  <si>
    <t>m³</t>
  </si>
  <si>
    <t>安1mm厚彩钢板卷帘门</t>
  </si>
  <si>
    <t>卷帘门安1t电机</t>
  </si>
  <si>
    <t>台</t>
  </si>
  <si>
    <t>车队仓库砌蒸汽砖</t>
  </si>
  <si>
    <t>墙面抹水泥砂浆</t>
  </si>
  <si>
    <t>储藏间安防盗门</t>
  </si>
  <si>
    <t>道</t>
  </si>
  <si>
    <t>墙面刮腻子粉滚内墙乳胶漆</t>
  </si>
  <si>
    <t>安DN63PP-R机械三通</t>
  </si>
  <si>
    <t>个</t>
  </si>
  <si>
    <r>
      <t>安D</t>
    </r>
    <r>
      <rPr>
        <sz val="10"/>
        <rFont val="宋体"/>
        <family val="0"/>
      </rPr>
      <t>N25PP-R水管</t>
    </r>
  </si>
  <si>
    <t>m</t>
  </si>
  <si>
    <t>安水龙头</t>
  </si>
  <si>
    <t>焊接80*80*2.5方管</t>
  </si>
  <si>
    <t>kg</t>
  </si>
  <si>
    <t>焊接30*50*2方管</t>
  </si>
  <si>
    <t>方管柱脚焊150*150*10铁板</t>
  </si>
  <si>
    <t>安装30*2扁铁</t>
  </si>
  <si>
    <r>
      <t>k</t>
    </r>
    <r>
      <rPr>
        <sz val="10"/>
        <rFont val="宋体"/>
        <family val="0"/>
      </rPr>
      <t>g</t>
    </r>
  </si>
  <si>
    <t>安装刀口铁丝</t>
  </si>
  <si>
    <t>金属面刷中华防锈漆二遍</t>
  </si>
  <si>
    <t>隔墙安装塑料皮铁丝网</t>
  </si>
  <si>
    <t>2mm环氧地坪（满足国家相关规范要求）</t>
  </si>
  <si>
    <t>车位线</t>
  </si>
  <si>
    <t>车位定位器</t>
  </si>
  <si>
    <t>套</t>
  </si>
  <si>
    <t>垃圾外运</t>
  </si>
  <si>
    <t>车</t>
  </si>
  <si>
    <t xml:space="preserve">             合     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</si>
</sst>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left"/>
    </xf>
    <xf numFmtId="176" fontId="4" fillId="0" borderId="12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176" fontId="4" fillId="0" borderId="12" xfId="0" applyNumberFormat="1" applyFont="1" applyBorder="1" applyAlignment="1">
      <alignment/>
    </xf>
    <xf numFmtId="9" fontId="0" fillId="0" borderId="0" xfId="0" applyNumberFormat="1" applyAlignment="1">
      <alignment/>
    </xf>
    <xf numFmtId="176" fontId="4" fillId="0" borderId="0" xfId="0" applyNumberFormat="1" applyFont="1" applyAlignment="1">
      <alignment horizontal="center"/>
    </xf>
    <xf numFmtId="176" fontId="4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distributed"/>
    </xf>
    <xf numFmtId="0" fontId="0" fillId="0" borderId="11" xfId="0" applyBorder="1" applyAlignment="1">
      <alignment vertical="distributed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vertical="distributed"/>
    </xf>
    <xf numFmtId="0" fontId="0" fillId="0" borderId="16" xfId="0" applyBorder="1" applyAlignment="1">
      <alignment vertical="distributed"/>
    </xf>
    <xf numFmtId="0" fontId="0" fillId="0" borderId="17" xfId="0" applyBorder="1" applyAlignment="1">
      <alignment vertical="distributed"/>
    </xf>
    <xf numFmtId="0" fontId="0" fillId="0" borderId="18" xfId="0" applyBorder="1" applyAlignment="1">
      <alignment vertical="distributed"/>
    </xf>
    <xf numFmtId="0" fontId="0" fillId="0" borderId="14" xfId="0" applyBorder="1" applyAlignment="1">
      <alignment vertical="distributed"/>
    </xf>
    <xf numFmtId="0" fontId="0" fillId="0" borderId="19" xfId="0" applyBorder="1" applyAlignment="1">
      <alignment vertical="distributed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9"/>
  <sheetViews>
    <sheetView zoomScalePageLayoutView="0" workbookViewId="0" topLeftCell="A1">
      <selection activeCell="C9" sqref="C9"/>
    </sheetView>
  </sheetViews>
  <sheetFormatPr defaultColWidth="9.00390625" defaultRowHeight="14.25"/>
  <cols>
    <col min="1" max="1" width="3.625" style="0" customWidth="1"/>
    <col min="2" max="2" width="9.50390625" style="0" customWidth="1"/>
    <col min="3" max="3" width="37.125" style="0" customWidth="1"/>
    <col min="4" max="4" width="3.50390625" style="0" customWidth="1"/>
    <col min="5" max="5" width="6.50390625" style="0" customWidth="1"/>
    <col min="6" max="6" width="25.625" style="0" customWidth="1"/>
    <col min="7" max="7" width="26.625" style="0" customWidth="1"/>
  </cols>
  <sheetData>
    <row r="2" ht="14.25">
      <c r="A2" t="s">
        <v>0</v>
      </c>
    </row>
    <row r="7" ht="14.25">
      <c r="A7" t="s">
        <v>1</v>
      </c>
    </row>
    <row r="8" spans="1:7" ht="14.25">
      <c r="A8" t="s">
        <v>2</v>
      </c>
      <c r="B8" t="s">
        <v>3</v>
      </c>
      <c r="C8" t="s">
        <v>4</v>
      </c>
      <c r="D8" t="s">
        <v>5</v>
      </c>
      <c r="E8" t="s">
        <v>6</v>
      </c>
      <c r="F8" t="s">
        <v>7</v>
      </c>
      <c r="G8" t="s">
        <v>8</v>
      </c>
    </row>
    <row r="9" spans="1:4" ht="14.25">
      <c r="A9" t="s">
        <v>9</v>
      </c>
      <c r="D9" t="s">
        <v>10</v>
      </c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27"/>
    </sheetView>
  </sheetViews>
  <sheetFormatPr defaultColWidth="9.00390625" defaultRowHeight="14.25"/>
  <sheetData>
    <row r="1" ht="14.25" customHeight="1"/>
    <row r="2" ht="14.25" customHeight="1"/>
    <row r="7" ht="14.25" customHeight="1"/>
  </sheetData>
  <sheetProtection/>
  <printOptions/>
  <pageMargins left="0.75" right="0.75" top="1" bottom="1" header="0.5" footer="0.5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110" zoomScaleNormal="110" zoomScalePageLayoutView="0" workbookViewId="0" topLeftCell="A1">
      <selection activeCell="O37" sqref="O37"/>
    </sheetView>
  </sheetViews>
  <sheetFormatPr defaultColWidth="9.00390625" defaultRowHeight="14.25"/>
  <cols>
    <col min="1" max="1" width="2.75390625" style="0" customWidth="1"/>
    <col min="2" max="2" width="8.125" style="0" customWidth="1"/>
    <col min="3" max="3" width="32.875" style="0" customWidth="1"/>
    <col min="4" max="4" width="3.25390625" style="0" customWidth="1"/>
    <col min="5" max="5" width="8.50390625" style="0" customWidth="1"/>
    <col min="6" max="6" width="7.125" style="0" customWidth="1"/>
    <col min="7" max="7" width="9.50390625" style="0" customWidth="1"/>
    <col min="8" max="8" width="7.375" style="0" customWidth="1"/>
    <col min="9" max="9" width="8.25390625" style="0" customWidth="1"/>
    <col min="10" max="10" width="8.75390625" style="0" customWidth="1"/>
    <col min="11" max="11" width="11.50390625" style="0" customWidth="1"/>
    <col min="12" max="12" width="9.625" style="0" customWidth="1"/>
    <col min="13" max="13" width="10.25390625" style="0" customWidth="1"/>
    <col min="15" max="15" width="15.625" style="0" customWidth="1"/>
  </cols>
  <sheetData>
    <row r="1" spans="1:13" ht="14.25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4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4.25">
      <c r="A3" s="15" t="s">
        <v>12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4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4.25">
      <c r="A5" s="17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6.5" customHeight="1">
      <c r="A6" s="1" t="s">
        <v>2</v>
      </c>
      <c r="B6" s="18" t="s">
        <v>3</v>
      </c>
      <c r="C6" s="20" t="s">
        <v>14</v>
      </c>
      <c r="D6" s="1" t="s">
        <v>5</v>
      </c>
      <c r="E6" s="22" t="s">
        <v>6</v>
      </c>
      <c r="F6" s="25" t="s">
        <v>15</v>
      </c>
      <c r="G6" s="26"/>
      <c r="H6" s="26"/>
      <c r="I6" s="27"/>
      <c r="J6" s="31" t="s">
        <v>16</v>
      </c>
      <c r="K6" s="32"/>
      <c r="L6" s="32"/>
      <c r="M6" s="33"/>
    </row>
    <row r="7" spans="1:13" ht="14.25">
      <c r="A7" s="2" t="s">
        <v>9</v>
      </c>
      <c r="B7" s="19"/>
      <c r="C7" s="21"/>
      <c r="D7" s="2" t="s">
        <v>10</v>
      </c>
      <c r="E7" s="23"/>
      <c r="F7" s="28"/>
      <c r="G7" s="29"/>
      <c r="H7" s="29"/>
      <c r="I7" s="30"/>
      <c r="J7" s="34"/>
      <c r="K7" s="35"/>
      <c r="L7" s="35"/>
      <c r="M7" s="36"/>
    </row>
    <row r="8" spans="1:13" ht="17.25" customHeight="1">
      <c r="A8" s="3"/>
      <c r="B8" s="3"/>
      <c r="C8" s="3"/>
      <c r="D8" s="3"/>
      <c r="E8" s="3"/>
      <c r="F8" s="4" t="s">
        <v>17</v>
      </c>
      <c r="G8" s="4" t="s">
        <v>18</v>
      </c>
      <c r="H8" s="4" t="s">
        <v>19</v>
      </c>
      <c r="I8" s="4" t="s">
        <v>20</v>
      </c>
      <c r="J8" s="4" t="s">
        <v>17</v>
      </c>
      <c r="K8" s="4" t="s">
        <v>18</v>
      </c>
      <c r="L8" s="4" t="s">
        <v>19</v>
      </c>
      <c r="M8" s="4" t="s">
        <v>8</v>
      </c>
    </row>
    <row r="9" spans="1:14" ht="15.75" customHeight="1">
      <c r="A9" s="5">
        <v>1</v>
      </c>
      <c r="B9" s="6"/>
      <c r="C9" s="7" t="s">
        <v>21</v>
      </c>
      <c r="D9" s="5" t="s">
        <v>22</v>
      </c>
      <c r="E9" s="8">
        <v>33</v>
      </c>
      <c r="F9" s="8">
        <v>20</v>
      </c>
      <c r="G9" s="8"/>
      <c r="H9" s="8"/>
      <c r="I9" s="8">
        <f aca="true" t="shared" si="0" ref="I9:I25">SUM(F9:H9)</f>
        <v>20</v>
      </c>
      <c r="J9" s="8">
        <f aca="true" t="shared" si="1" ref="J9:J25">E9*F9</f>
        <v>660</v>
      </c>
      <c r="K9" s="8"/>
      <c r="L9" s="8"/>
      <c r="M9" s="8">
        <f aca="true" t="shared" si="2" ref="M9:M25">SUM(J9:L9)</f>
        <v>660</v>
      </c>
      <c r="N9" s="12"/>
    </row>
    <row r="10" spans="1:14" ht="15.75" customHeight="1">
      <c r="A10" s="5">
        <v>2</v>
      </c>
      <c r="B10" s="6"/>
      <c r="C10" s="7" t="s">
        <v>23</v>
      </c>
      <c r="D10" s="5" t="s">
        <v>24</v>
      </c>
      <c r="E10" s="8">
        <v>6.6</v>
      </c>
      <c r="F10" s="8">
        <v>150</v>
      </c>
      <c r="G10" s="8">
        <v>380</v>
      </c>
      <c r="H10" s="8"/>
      <c r="I10" s="8">
        <f t="shared" si="0"/>
        <v>530</v>
      </c>
      <c r="J10" s="8">
        <f t="shared" si="1"/>
        <v>990</v>
      </c>
      <c r="K10" s="8">
        <f>E10*G10</f>
        <v>2508</v>
      </c>
      <c r="L10" s="8"/>
      <c r="M10" s="8">
        <f t="shared" si="2"/>
        <v>3498</v>
      </c>
      <c r="N10" s="12"/>
    </row>
    <row r="11" spans="1:14" ht="15.75" customHeight="1">
      <c r="A11" s="5">
        <v>3</v>
      </c>
      <c r="B11" s="6"/>
      <c r="C11" s="7" t="s">
        <v>25</v>
      </c>
      <c r="D11" s="5" t="s">
        <v>22</v>
      </c>
      <c r="E11" s="8">
        <v>28</v>
      </c>
      <c r="F11" s="9"/>
      <c r="G11" s="9">
        <v>170</v>
      </c>
      <c r="H11" s="9"/>
      <c r="I11" s="9">
        <f t="shared" si="0"/>
        <v>170</v>
      </c>
      <c r="J11" s="8"/>
      <c r="K11" s="8">
        <f aca="true" t="shared" si="3" ref="K11:K25">E11*G11</f>
        <v>4760</v>
      </c>
      <c r="L11" s="9"/>
      <c r="M11" s="8">
        <f t="shared" si="2"/>
        <v>4760</v>
      </c>
      <c r="N11" s="12"/>
    </row>
    <row r="12" spans="1:14" ht="15.75" customHeight="1">
      <c r="A12" s="5">
        <v>4</v>
      </c>
      <c r="B12" s="6"/>
      <c r="C12" s="7" t="s">
        <v>26</v>
      </c>
      <c r="D12" s="5" t="s">
        <v>27</v>
      </c>
      <c r="E12" s="8">
        <v>2</v>
      </c>
      <c r="F12" s="8"/>
      <c r="G12" s="8">
        <v>1000</v>
      </c>
      <c r="H12" s="8"/>
      <c r="I12" s="8">
        <f t="shared" si="0"/>
        <v>1000</v>
      </c>
      <c r="J12" s="8"/>
      <c r="K12" s="8">
        <f t="shared" si="3"/>
        <v>2000</v>
      </c>
      <c r="L12" s="8"/>
      <c r="M12" s="8">
        <f t="shared" si="2"/>
        <v>2000</v>
      </c>
      <c r="N12" s="12"/>
    </row>
    <row r="13" spans="1:13" ht="15.75" customHeight="1">
      <c r="A13" s="5">
        <v>5</v>
      </c>
      <c r="B13" s="6"/>
      <c r="C13" s="7" t="s">
        <v>28</v>
      </c>
      <c r="D13" s="5" t="s">
        <v>22</v>
      </c>
      <c r="E13" s="8">
        <v>14</v>
      </c>
      <c r="F13" s="8">
        <v>60</v>
      </c>
      <c r="G13" s="8">
        <v>80</v>
      </c>
      <c r="H13" s="8"/>
      <c r="I13" s="8">
        <f t="shared" si="0"/>
        <v>140</v>
      </c>
      <c r="J13" s="8">
        <f t="shared" si="1"/>
        <v>840</v>
      </c>
      <c r="K13" s="8">
        <f t="shared" si="3"/>
        <v>1120</v>
      </c>
      <c r="L13" s="8"/>
      <c r="M13" s="8">
        <f t="shared" si="2"/>
        <v>1960</v>
      </c>
    </row>
    <row r="14" spans="1:13" ht="15.75" customHeight="1">
      <c r="A14" s="5">
        <v>6</v>
      </c>
      <c r="B14" s="6"/>
      <c r="C14" s="7" t="s">
        <v>29</v>
      </c>
      <c r="D14" s="5" t="s">
        <v>22</v>
      </c>
      <c r="E14" s="8">
        <v>28</v>
      </c>
      <c r="F14" s="8">
        <v>20</v>
      </c>
      <c r="G14" s="8">
        <v>15</v>
      </c>
      <c r="H14" s="8"/>
      <c r="I14" s="8">
        <f t="shared" si="0"/>
        <v>35</v>
      </c>
      <c r="J14" s="8">
        <f t="shared" si="1"/>
        <v>560</v>
      </c>
      <c r="K14" s="8">
        <f t="shared" si="3"/>
        <v>420</v>
      </c>
      <c r="L14" s="8"/>
      <c r="M14" s="8">
        <f t="shared" si="2"/>
        <v>980</v>
      </c>
    </row>
    <row r="15" spans="1:13" ht="15.75" customHeight="1">
      <c r="A15" s="5">
        <v>7</v>
      </c>
      <c r="B15" s="6"/>
      <c r="C15" s="7" t="s">
        <v>30</v>
      </c>
      <c r="D15" s="5" t="s">
        <v>31</v>
      </c>
      <c r="E15" s="8">
        <v>1</v>
      </c>
      <c r="F15" s="8">
        <v>100</v>
      </c>
      <c r="G15" s="8">
        <v>1200</v>
      </c>
      <c r="H15" s="8"/>
      <c r="I15" s="8">
        <f t="shared" si="0"/>
        <v>1300</v>
      </c>
      <c r="J15" s="8">
        <f t="shared" si="1"/>
        <v>100</v>
      </c>
      <c r="K15" s="8">
        <f t="shared" si="3"/>
        <v>1200</v>
      </c>
      <c r="L15" s="8"/>
      <c r="M15" s="8">
        <f t="shared" si="2"/>
        <v>1300</v>
      </c>
    </row>
    <row r="16" spans="1:13" ht="15.75" customHeight="1">
      <c r="A16" s="5">
        <v>8</v>
      </c>
      <c r="B16" s="6"/>
      <c r="C16" s="7" t="s">
        <v>32</v>
      </c>
      <c r="D16" s="5" t="s">
        <v>22</v>
      </c>
      <c r="E16" s="8">
        <v>432</v>
      </c>
      <c r="F16" s="8">
        <v>17</v>
      </c>
      <c r="G16" s="8">
        <v>7</v>
      </c>
      <c r="H16" s="8"/>
      <c r="I16" s="8">
        <f t="shared" si="0"/>
        <v>24</v>
      </c>
      <c r="J16" s="8">
        <f t="shared" si="1"/>
        <v>7344</v>
      </c>
      <c r="K16" s="8">
        <f t="shared" si="3"/>
        <v>3024</v>
      </c>
      <c r="L16" s="8"/>
      <c r="M16" s="8">
        <f t="shared" si="2"/>
        <v>10368</v>
      </c>
    </row>
    <row r="17" spans="1:13" ht="15.75" customHeight="1">
      <c r="A17" s="5">
        <v>9</v>
      </c>
      <c r="B17" s="6"/>
      <c r="C17" s="7" t="s">
        <v>33</v>
      </c>
      <c r="D17" s="5" t="s">
        <v>34</v>
      </c>
      <c r="E17" s="8">
        <v>1</v>
      </c>
      <c r="F17" s="8">
        <v>50</v>
      </c>
      <c r="G17" s="8">
        <v>90</v>
      </c>
      <c r="H17" s="8"/>
      <c r="I17" s="8">
        <f t="shared" si="0"/>
        <v>140</v>
      </c>
      <c r="J17" s="8">
        <f t="shared" si="1"/>
        <v>50</v>
      </c>
      <c r="K17" s="8">
        <f t="shared" si="3"/>
        <v>90</v>
      </c>
      <c r="L17" s="8"/>
      <c r="M17" s="8">
        <f t="shared" si="2"/>
        <v>140</v>
      </c>
    </row>
    <row r="18" spans="1:13" ht="15.75" customHeight="1">
      <c r="A18" s="5">
        <v>10</v>
      </c>
      <c r="B18" s="10"/>
      <c r="C18" s="7" t="s">
        <v>35</v>
      </c>
      <c r="D18" s="5" t="s">
        <v>36</v>
      </c>
      <c r="E18" s="8">
        <v>15</v>
      </c>
      <c r="F18" s="8">
        <v>10</v>
      </c>
      <c r="G18" s="8">
        <v>15</v>
      </c>
      <c r="H18" s="8"/>
      <c r="I18" s="8">
        <f t="shared" si="0"/>
        <v>25</v>
      </c>
      <c r="J18" s="8">
        <f t="shared" si="1"/>
        <v>150</v>
      </c>
      <c r="K18" s="8">
        <f t="shared" si="3"/>
        <v>225</v>
      </c>
      <c r="L18" s="8"/>
      <c r="M18" s="8">
        <f t="shared" si="2"/>
        <v>375</v>
      </c>
    </row>
    <row r="19" spans="1:13" ht="15.75" customHeight="1">
      <c r="A19" s="5">
        <v>11</v>
      </c>
      <c r="B19" s="10"/>
      <c r="C19" s="7" t="s">
        <v>37</v>
      </c>
      <c r="D19" s="5" t="s">
        <v>34</v>
      </c>
      <c r="E19" s="8">
        <v>1</v>
      </c>
      <c r="F19" s="8">
        <v>10</v>
      </c>
      <c r="G19" s="8">
        <v>20</v>
      </c>
      <c r="H19" s="8"/>
      <c r="I19" s="8">
        <f t="shared" si="0"/>
        <v>30</v>
      </c>
      <c r="J19" s="8">
        <f t="shared" si="1"/>
        <v>10</v>
      </c>
      <c r="K19" s="8">
        <f t="shared" si="3"/>
        <v>20</v>
      </c>
      <c r="L19" s="8"/>
      <c r="M19" s="8">
        <f t="shared" si="2"/>
        <v>30</v>
      </c>
    </row>
    <row r="20" spans="1:13" ht="15.75" customHeight="1">
      <c r="A20" s="5">
        <v>12</v>
      </c>
      <c r="B20" s="10"/>
      <c r="C20" s="7" t="s">
        <v>38</v>
      </c>
      <c r="D20" s="5" t="s">
        <v>39</v>
      </c>
      <c r="E20" s="8">
        <f>0.08*4*7.8*2.5*48</f>
        <v>299.52</v>
      </c>
      <c r="F20" s="8">
        <v>3</v>
      </c>
      <c r="G20" s="8">
        <v>6.5</v>
      </c>
      <c r="H20" s="8"/>
      <c r="I20" s="8">
        <f t="shared" si="0"/>
        <v>9.5</v>
      </c>
      <c r="J20" s="8">
        <f t="shared" si="1"/>
        <v>898.56</v>
      </c>
      <c r="K20" s="8">
        <f t="shared" si="3"/>
        <v>1946.8799999999999</v>
      </c>
      <c r="L20" s="8"/>
      <c r="M20" s="8">
        <f t="shared" si="2"/>
        <v>2845.4399999999996</v>
      </c>
    </row>
    <row r="21" spans="1:13" ht="15.75" customHeight="1">
      <c r="A21" s="5">
        <v>13</v>
      </c>
      <c r="B21" s="10"/>
      <c r="C21" s="7" t="s">
        <v>40</v>
      </c>
      <c r="D21" s="5" t="s">
        <v>39</v>
      </c>
      <c r="E21" s="8">
        <f>0.08*2*7.8*2*86</f>
        <v>214.656</v>
      </c>
      <c r="F21" s="8">
        <v>3</v>
      </c>
      <c r="G21" s="8">
        <v>6.5</v>
      </c>
      <c r="H21" s="8"/>
      <c r="I21" s="8">
        <f t="shared" si="0"/>
        <v>9.5</v>
      </c>
      <c r="J21" s="8">
        <f t="shared" si="1"/>
        <v>643.9680000000001</v>
      </c>
      <c r="K21" s="8">
        <f t="shared" si="3"/>
        <v>1395.2640000000001</v>
      </c>
      <c r="L21" s="8"/>
      <c r="M21" s="8">
        <f t="shared" si="2"/>
        <v>2039.2320000000002</v>
      </c>
    </row>
    <row r="22" spans="1:13" ht="15.75" customHeight="1">
      <c r="A22" s="5">
        <v>14</v>
      </c>
      <c r="B22" s="10"/>
      <c r="C22" s="7" t="s">
        <v>41</v>
      </c>
      <c r="D22" s="5" t="s">
        <v>39</v>
      </c>
      <c r="E22" s="8">
        <f>0.15*0.15*7.8*10*10</f>
        <v>17.549999999999997</v>
      </c>
      <c r="F22" s="8">
        <v>3</v>
      </c>
      <c r="G22" s="8">
        <v>6.5</v>
      </c>
      <c r="H22" s="8"/>
      <c r="I22" s="8">
        <f t="shared" si="0"/>
        <v>9.5</v>
      </c>
      <c r="J22" s="8">
        <f t="shared" si="1"/>
        <v>52.64999999999999</v>
      </c>
      <c r="K22" s="8">
        <f t="shared" si="3"/>
        <v>114.07499999999999</v>
      </c>
      <c r="L22" s="8"/>
      <c r="M22" s="8">
        <f t="shared" si="2"/>
        <v>166.72499999999997</v>
      </c>
    </row>
    <row r="23" spans="1:13" ht="15.75" customHeight="1">
      <c r="A23" s="5">
        <v>15</v>
      </c>
      <c r="B23" s="10"/>
      <c r="C23" s="7" t="s">
        <v>42</v>
      </c>
      <c r="D23" s="5" t="s">
        <v>43</v>
      </c>
      <c r="E23" s="8">
        <f>0.03*7.8*2*154</f>
        <v>72.072</v>
      </c>
      <c r="F23" s="8">
        <v>3</v>
      </c>
      <c r="G23" s="8">
        <v>6.5</v>
      </c>
      <c r="H23" s="8"/>
      <c r="I23" s="8">
        <f t="shared" si="0"/>
        <v>9.5</v>
      </c>
      <c r="J23" s="8">
        <f t="shared" si="1"/>
        <v>216.216</v>
      </c>
      <c r="K23" s="8">
        <f t="shared" si="3"/>
        <v>468.468</v>
      </c>
      <c r="L23" s="8"/>
      <c r="M23" s="8">
        <f t="shared" si="2"/>
        <v>684.684</v>
      </c>
    </row>
    <row r="24" spans="1:13" ht="15.75" customHeight="1">
      <c r="A24" s="5">
        <v>16</v>
      </c>
      <c r="B24" s="10"/>
      <c r="C24" s="7" t="s">
        <v>44</v>
      </c>
      <c r="D24" s="5" t="s">
        <v>36</v>
      </c>
      <c r="E24" s="8">
        <v>15.6</v>
      </c>
      <c r="F24" s="8">
        <v>10</v>
      </c>
      <c r="G24" s="8">
        <v>35</v>
      </c>
      <c r="H24" s="8"/>
      <c r="I24" s="8">
        <f t="shared" si="0"/>
        <v>45</v>
      </c>
      <c r="J24" s="8">
        <f t="shared" si="1"/>
        <v>156</v>
      </c>
      <c r="K24" s="8">
        <f t="shared" si="3"/>
        <v>546</v>
      </c>
      <c r="L24" s="8"/>
      <c r="M24" s="8">
        <f t="shared" si="2"/>
        <v>702</v>
      </c>
    </row>
    <row r="25" spans="1:13" ht="15.75" customHeight="1">
      <c r="A25" s="5">
        <v>17</v>
      </c>
      <c r="B25" s="10"/>
      <c r="C25" s="10" t="s">
        <v>45</v>
      </c>
      <c r="D25" s="5" t="s">
        <v>39</v>
      </c>
      <c r="E25" s="11">
        <f>E23+E22+E21+E20</f>
        <v>603.798</v>
      </c>
      <c r="F25" s="8">
        <v>0.5</v>
      </c>
      <c r="G25" s="8">
        <v>0.5</v>
      </c>
      <c r="H25" s="8"/>
      <c r="I25" s="8">
        <f t="shared" si="0"/>
        <v>1</v>
      </c>
      <c r="J25" s="8">
        <f t="shared" si="1"/>
        <v>301.899</v>
      </c>
      <c r="K25" s="8">
        <f t="shared" si="3"/>
        <v>301.899</v>
      </c>
      <c r="L25" s="8"/>
      <c r="M25" s="8">
        <f t="shared" si="2"/>
        <v>603.798</v>
      </c>
    </row>
    <row r="26" spans="1:13" ht="17.25" customHeight="1">
      <c r="A26" s="5">
        <v>18</v>
      </c>
      <c r="B26" s="10"/>
      <c r="C26" s="10" t="s">
        <v>46</v>
      </c>
      <c r="D26" s="5" t="s">
        <v>22</v>
      </c>
      <c r="E26" s="8">
        <v>52</v>
      </c>
      <c r="F26" s="8">
        <v>20</v>
      </c>
      <c r="G26" s="8">
        <v>35</v>
      </c>
      <c r="H26" s="8"/>
      <c r="I26" s="8">
        <f>SUM(F26:H26)</f>
        <v>55</v>
      </c>
      <c r="J26" s="8">
        <f>E26*F26</f>
        <v>1040</v>
      </c>
      <c r="K26" s="8">
        <f>E26*G26</f>
        <v>1820</v>
      </c>
      <c r="L26" s="8"/>
      <c r="M26" s="8">
        <f>SUM(J26:L26)</f>
        <v>2860</v>
      </c>
    </row>
    <row r="27" spans="1:14" ht="15.75" customHeight="1">
      <c r="A27" s="5">
        <v>19</v>
      </c>
      <c r="B27" s="6"/>
      <c r="C27" s="7" t="s">
        <v>47</v>
      </c>
      <c r="D27" s="5" t="s">
        <v>22</v>
      </c>
      <c r="E27" s="8">
        <f>1435+92</f>
        <v>1527</v>
      </c>
      <c r="F27" s="8"/>
      <c r="G27" s="8">
        <v>48</v>
      </c>
      <c r="H27" s="8"/>
      <c r="I27" s="8">
        <f>SUM(F27:H27)</f>
        <v>48</v>
      </c>
      <c r="J27" s="8"/>
      <c r="K27" s="8">
        <f>E27*G27</f>
        <v>73296</v>
      </c>
      <c r="L27" s="8"/>
      <c r="M27" s="8">
        <f>SUM(J27:L27)</f>
        <v>73296</v>
      </c>
      <c r="N27" s="12"/>
    </row>
    <row r="28" spans="1:14" ht="15.75" customHeight="1">
      <c r="A28" s="5">
        <v>20</v>
      </c>
      <c r="B28" s="6"/>
      <c r="C28" s="7" t="s">
        <v>48</v>
      </c>
      <c r="D28" s="5" t="s">
        <v>36</v>
      </c>
      <c r="E28" s="8">
        <v>450</v>
      </c>
      <c r="F28" s="8">
        <v>5</v>
      </c>
      <c r="G28" s="8">
        <v>7</v>
      </c>
      <c r="H28" s="8"/>
      <c r="I28" s="8">
        <f>SUM(F28:H28)</f>
        <v>12</v>
      </c>
      <c r="J28" s="8">
        <f>E28*F28</f>
        <v>2250</v>
      </c>
      <c r="K28" s="8">
        <f>E28*G28</f>
        <v>3150</v>
      </c>
      <c r="L28" s="8"/>
      <c r="M28" s="8">
        <f>SUM(J28:L28)</f>
        <v>5400</v>
      </c>
      <c r="N28" s="12"/>
    </row>
    <row r="29" spans="1:14" ht="15.75" customHeight="1">
      <c r="A29" s="5">
        <v>21</v>
      </c>
      <c r="B29" s="6"/>
      <c r="C29" s="7" t="s">
        <v>49</v>
      </c>
      <c r="D29" s="5" t="s">
        <v>50</v>
      </c>
      <c r="E29" s="8">
        <v>30</v>
      </c>
      <c r="F29" s="8">
        <v>20</v>
      </c>
      <c r="G29" s="8">
        <v>60</v>
      </c>
      <c r="H29" s="8"/>
      <c r="I29" s="8">
        <f>SUM(F29:H29)</f>
        <v>80</v>
      </c>
      <c r="J29" s="8">
        <f>E29*F29</f>
        <v>600</v>
      </c>
      <c r="K29" s="8">
        <f>E29*G29</f>
        <v>1800</v>
      </c>
      <c r="L29" s="8"/>
      <c r="M29" s="8">
        <f>SUM(J29:L29)</f>
        <v>2400</v>
      </c>
      <c r="N29" s="12"/>
    </row>
    <row r="30" spans="1:15" ht="15.75" customHeight="1">
      <c r="A30" s="5">
        <v>22</v>
      </c>
      <c r="B30" s="6"/>
      <c r="C30" s="7" t="s">
        <v>51</v>
      </c>
      <c r="D30" s="5" t="s">
        <v>52</v>
      </c>
      <c r="E30" s="8">
        <v>2</v>
      </c>
      <c r="F30" s="8">
        <v>200</v>
      </c>
      <c r="G30" s="8"/>
      <c r="H30" s="8">
        <v>800</v>
      </c>
      <c r="I30" s="8">
        <f>SUM(F30:H30)</f>
        <v>1000</v>
      </c>
      <c r="J30" s="8">
        <f>E30*F30</f>
        <v>400</v>
      </c>
      <c r="K30" s="8"/>
      <c r="L30" s="8">
        <f>E30*H30</f>
        <v>1600</v>
      </c>
      <c r="M30" s="8">
        <f>SUM(J30:L30)</f>
        <v>2000</v>
      </c>
      <c r="N30" s="12"/>
      <c r="O30">
        <v>33112.88</v>
      </c>
    </row>
    <row r="31" spans="1:15" ht="15.75" customHeight="1">
      <c r="A31" s="5"/>
      <c r="B31" s="6"/>
      <c r="C31" s="7" t="s">
        <v>53</v>
      </c>
      <c r="D31" s="5"/>
      <c r="E31" s="8"/>
      <c r="F31" s="8"/>
      <c r="G31" s="8"/>
      <c r="H31" s="8"/>
      <c r="I31" s="8"/>
      <c r="J31" s="13">
        <f>SUM(J9:J30)</f>
        <v>17263.292999999998</v>
      </c>
      <c r="K31" s="13">
        <f>SUM(K9:K30)</f>
        <v>100205.58600000001</v>
      </c>
      <c r="L31" s="13">
        <f>SUM(L26:L30)</f>
        <v>1600</v>
      </c>
      <c r="M31" s="14">
        <f>SUM(M9:M30)</f>
        <v>119068.879</v>
      </c>
      <c r="N31" s="12"/>
      <c r="O31">
        <f>SUM(O30:O30)</f>
        <v>33112.88</v>
      </c>
    </row>
    <row r="32" spans="1:14" ht="15.75" customHeight="1">
      <c r="A32" s="5"/>
      <c r="B32" s="6"/>
      <c r="C32" s="5"/>
      <c r="D32" s="5"/>
      <c r="E32" s="5"/>
      <c r="F32" s="5"/>
      <c r="G32" s="5"/>
      <c r="H32" s="5"/>
      <c r="I32" s="5"/>
      <c r="J32" s="8"/>
      <c r="K32" s="8"/>
      <c r="L32" s="5"/>
      <c r="M32" s="8"/>
      <c r="N32" s="12"/>
    </row>
    <row r="33" spans="1:14" ht="15.75" customHeight="1">
      <c r="A33" s="5"/>
      <c r="B33" s="6"/>
      <c r="C33" s="5"/>
      <c r="D33" s="5"/>
      <c r="E33" s="5"/>
      <c r="F33" s="5"/>
      <c r="G33" s="5"/>
      <c r="H33" s="5"/>
      <c r="I33" s="5"/>
      <c r="J33" s="8"/>
      <c r="K33" s="8"/>
      <c r="L33" s="5"/>
      <c r="M33" s="8"/>
      <c r="N33" s="12"/>
    </row>
    <row r="34" spans="1:14" ht="15.75" customHeight="1">
      <c r="A34" s="5"/>
      <c r="B34" s="6"/>
      <c r="C34" s="5"/>
      <c r="D34" s="5"/>
      <c r="E34" s="5"/>
      <c r="F34" s="5"/>
      <c r="G34" s="5"/>
      <c r="H34" s="5"/>
      <c r="I34" s="5"/>
      <c r="J34" s="8"/>
      <c r="K34" s="8"/>
      <c r="L34" s="5"/>
      <c r="M34" s="8"/>
      <c r="N34" s="12"/>
    </row>
    <row r="35" spans="1:14" ht="15.75" customHeight="1">
      <c r="A35" s="5"/>
      <c r="B35" s="6"/>
      <c r="C35" s="5"/>
      <c r="D35" s="5"/>
      <c r="E35" s="5"/>
      <c r="F35" s="5"/>
      <c r="G35" s="5"/>
      <c r="H35" s="5"/>
      <c r="I35" s="5"/>
      <c r="J35" s="8"/>
      <c r="K35" s="8"/>
      <c r="L35" s="5"/>
      <c r="M35" s="8"/>
      <c r="N35" s="12"/>
    </row>
    <row r="36" spans="1:14" ht="15.75" customHeight="1">
      <c r="A36" s="5"/>
      <c r="B36" s="6"/>
      <c r="C36" s="5"/>
      <c r="D36" s="5"/>
      <c r="E36" s="5"/>
      <c r="F36" s="5"/>
      <c r="G36" s="5"/>
      <c r="H36" s="5"/>
      <c r="I36" s="5"/>
      <c r="J36" s="8"/>
      <c r="K36" s="8"/>
      <c r="L36" s="5"/>
      <c r="M36" s="8"/>
      <c r="N36" s="12"/>
    </row>
    <row r="37" spans="1:13" ht="15.75" customHeight="1">
      <c r="A37" s="5"/>
      <c r="B37" s="6"/>
      <c r="C37" s="7"/>
      <c r="D37" s="5"/>
      <c r="E37" s="5"/>
      <c r="F37" s="5"/>
      <c r="G37" s="5"/>
      <c r="H37" s="5"/>
      <c r="I37" s="5"/>
      <c r="J37" s="8"/>
      <c r="K37" s="8"/>
      <c r="L37" s="5"/>
      <c r="M37" s="8"/>
    </row>
    <row r="38" spans="1:13" ht="15.75" customHeight="1">
      <c r="A38" s="5"/>
      <c r="B38" s="6"/>
      <c r="C38" s="7"/>
      <c r="D38" s="5"/>
      <c r="E38" s="5"/>
      <c r="F38" s="5"/>
      <c r="G38" s="5"/>
      <c r="H38" s="5"/>
      <c r="I38" s="5"/>
      <c r="J38" s="8"/>
      <c r="K38" s="8"/>
      <c r="L38" s="5"/>
      <c r="M38" s="8"/>
    </row>
    <row r="39" spans="1:13" ht="15.75" customHeight="1">
      <c r="A39" s="5"/>
      <c r="B39" s="6"/>
      <c r="C39" s="7"/>
      <c r="D39" s="5"/>
      <c r="E39" s="5"/>
      <c r="F39" s="5"/>
      <c r="G39" s="5"/>
      <c r="H39" s="5"/>
      <c r="I39" s="5"/>
      <c r="J39" s="8"/>
      <c r="K39" s="8"/>
      <c r="L39" s="5"/>
      <c r="M39" s="8"/>
    </row>
    <row r="40" spans="1:13" ht="15.75" customHeight="1">
      <c r="A40" s="5"/>
      <c r="B40" s="6"/>
      <c r="C40" s="7"/>
      <c r="D40" s="5"/>
      <c r="E40" s="5"/>
      <c r="F40" s="5"/>
      <c r="G40" s="5"/>
      <c r="H40" s="5"/>
      <c r="I40" s="5"/>
      <c r="J40" s="8"/>
      <c r="K40" s="8"/>
      <c r="L40" s="5"/>
      <c r="M40" s="8"/>
    </row>
    <row r="41" spans="1:13" ht="15.75" customHeight="1">
      <c r="A41" s="5"/>
      <c r="B41" s="6"/>
      <c r="C41" s="7"/>
      <c r="D41" s="5"/>
      <c r="E41" s="5"/>
      <c r="F41" s="5"/>
      <c r="G41" s="5"/>
      <c r="H41" s="5"/>
      <c r="I41" s="5"/>
      <c r="J41" s="8"/>
      <c r="K41" s="8"/>
      <c r="L41" s="5"/>
      <c r="M41" s="8"/>
    </row>
    <row r="42" ht="18.75" customHeight="1"/>
    <row r="47" ht="14.2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7.25" customHeight="1"/>
    <row r="66" ht="9" customHeight="1"/>
    <row r="67" ht="17.25" customHeight="1"/>
    <row r="68" ht="18.75" customHeight="1"/>
    <row r="69" ht="18.75" customHeight="1"/>
    <row r="74" ht="14.25" customHeight="1"/>
    <row r="77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4.25" customHeight="1"/>
    <row r="93" ht="14.25" customHeight="1"/>
    <row r="95" ht="18.75" customHeight="1"/>
    <row r="96" ht="18.75" customHeight="1"/>
    <row r="101" ht="14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4.25" customHeight="1"/>
    <row r="119" ht="14.25" customHeight="1"/>
    <row r="120" ht="14.25" customHeight="1"/>
    <row r="121" ht="14.25" customHeight="1"/>
    <row r="122" ht="14.25" customHeight="1"/>
    <row r="127" ht="14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8" ht="14.25" customHeight="1"/>
    <row r="149" ht="14.25" customHeight="1"/>
    <row r="154" ht="14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5" ht="14.25" customHeight="1"/>
    <row r="176" ht="14.25" customHeight="1"/>
    <row r="181" ht="14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</sheetData>
  <sheetProtection/>
  <mergeCells count="9">
    <mergeCell ref="A1:M2"/>
    <mergeCell ref="F6:I7"/>
    <mergeCell ref="J6:M7"/>
    <mergeCell ref="A3:M3"/>
    <mergeCell ref="A4:M4"/>
    <mergeCell ref="A5:M5"/>
    <mergeCell ref="B6:B7"/>
    <mergeCell ref="C6:C7"/>
    <mergeCell ref="E6:E7"/>
  </mergeCells>
  <printOptions/>
  <pageMargins left="0.75" right="0.75" top="1" bottom="1" header="0.5" footer="0.5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95</cp:lastModifiedBy>
  <cp:lastPrinted>2014-04-07T13:23:43Z</cp:lastPrinted>
  <dcterms:created xsi:type="dcterms:W3CDTF">1996-12-17T01:32:42Z</dcterms:created>
  <dcterms:modified xsi:type="dcterms:W3CDTF">2021-08-16T15:55:33Z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